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CUENTA PÚBLICA 2023\"/>
    </mc:Choice>
  </mc:AlternateContent>
  <xr:revisionPtr revIDLastSave="0" documentId="13_ncr:1_{7675528A-088A-4A70-BEC6-E00C890382E9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<sst xmlns="http://schemas.openxmlformats.org/spreadsheetml/2006/main" count="942" uniqueCount="664">
  <si>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</si>
  <si>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</si>
  <si>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</si>
  <si>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</si>
  <si>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</si>
  <si>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</si>
  <si>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</si>
  <si>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</si>
  <si>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</si>
  <si>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</si>
  <si>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</si>
  <si>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</si>
  <si>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</si>
  <si>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</si>
  <si>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</si>
  <si>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</si>
  <si>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</si>
  <si>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</si>
  <si>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</si>
  <si>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</si>
  <si>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</si>
  <si>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</si>
  <si>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</si>
  <si>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</si>
  <si>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</si>
  <si>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</si>
  <si>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</si>
  <si>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</si>
  <si>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</si>
  <si>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</si>
  <si>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</si>
  <si>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</si>
  <si>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</si>
  <si>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</si>
  <si>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</si>
  <si>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</si>
  <si>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</si>
  <si>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</si>
  <si>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</si>
  <si>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</si>
  <si>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</si>
  <si>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</si>
  <si>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</si>
  <si>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</si>
  <si>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</si>
  <si>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</si>
  <si>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</si>
  <si>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</si>
  <si>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</si>
  <si>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</si>
  <si>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</si>
  <si>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</si>
  <si>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</si>
  <si>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</si>
  <si>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</si>
  <si>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</si>
  <si>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</si>
  <si>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</si>
  <si>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</si>
  <si>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</si>
  <si>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</si>
  <si>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</si>
  <si>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</si>
  <si>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</si>
  <si>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</si>
  <si>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</si>
  <si>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</si>
  <si>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</si>
  <si>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</si>
  <si>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</si>
  <si>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</si>
  <si>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</si>
  <si>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</si>
  <si>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</si>
  <si>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</si>
  <si>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</si>
  <si>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</si>
  <si>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</si>
  <si>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</si>
  <si>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</si>
  <si>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</si>
  <si>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</si>
  <si>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</si>
  <si>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</si>
  <si>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</si>
  <si>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</si>
  <si>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</si>
  <si>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</si>
  <si>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</si>
  <si>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</si>
  <si>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</si>
  <si>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</si>
  <si>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</si>
  <si>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</si>
  <si>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</si>
  <si>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</si>
  <si>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</si>
  <si>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</si>
  <si>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</si>
  <si>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</si>
  <si>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</si>
  <si>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</si>
  <si>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</si>
  <si>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</si>
  <si>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</si>
  <si>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</si>
  <si>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</si>
  <si>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</si>
  <si>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</si>
  <si>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</si>
  <si>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</si>
  <si>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</si>
  <si>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</si>
  <si>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</si>
  <si>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</si>
  <si>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</si>
  <si>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</si>
  <si>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</si>
  <si>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</si>
  <si>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</si>
  <si>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</si>
  <si>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</si>
  <si>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</si>
  <si>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</si>
  <si>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</si>
  <si>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</si>
  <si>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</si>
  <si>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</si>
  <si>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</si>
  <si>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</si>
  <si>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</si>
  <si>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</si>
  <si>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</si>
  <si>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</si>
  <si>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</si>
  <si>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</si>
  <si>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</si>
  <si>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</si>
  <si>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</si>
  <si>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</si>
  <si>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</si>
  <si>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</si>
  <si>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</si>
  <si>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</si>
  <si>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</si>
  <si>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</si>
  <si>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</si>
  <si>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</si>
  <si>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</si>
  <si>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</si>
  <si>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</si>
  <si>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</si>
  <si>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</si>
  <si>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</si>
  <si>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</si>
  <si>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</si>
  <si>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</si>
  <si>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</si>
  <si>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</si>
  <si>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</si>
  <si>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</si>
  <si>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</si>
  <si>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</si>
  <si>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</si>
  <si>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</si>
  <si>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</si>
  <si>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</si>
  <si>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</si>
  <si>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</si>
  <si>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</si>
  <si>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</si>
  <si>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</si>
  <si>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</si>
  <si>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</si>
  <si>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</si>
  <si>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</si>
  <si>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</si>
  <si>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</si>
  <si>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</si>
  <si>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</si>
  <si>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</si>
  <si>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</si>
  <si>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</si>
  <si>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</si>
  <si>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</si>
  <si>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</si>
  <si>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</si>
  <si>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</si>
  <si>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</si>
  <si>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</si>
  <si>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</si>
  <si>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</si>
  <si>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</si>
  <si>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</si>
  <si>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</si>
  <si>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</si>
  <si>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</si>
  <si>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</si>
  <si>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</si>
  <si>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</si>
  <si>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</si>
  <si>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</si>
  <si>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</si>
  <si>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</si>
  <si>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</si>
  <si>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</si>
  <si>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</si>
  <si>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</si>
  <si>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</si>
  <si>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</si>
  <si>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</si>
  <si>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</si>
  <si>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</si>
  <si>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</si>
  <si>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</si>
  <si>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</si>
  <si>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</si>
  <si>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</si>
  <si>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</si>
  <si>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</si>
  <si>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</si>
  <si>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</si>
  <si>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</si>
  <si>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</si>
  <si>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</si>
  <si>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</si>
  <si>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</si>
  <si>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</si>
  <si>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</si>
  <si>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</si>
  <si>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</si>
  <si>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</si>
  <si>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</si>
  <si>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</si>
  <si>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</si>
  <si>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</si>
  <si>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</si>
  <si>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</si>
  <si>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</si>
  <si>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</si>
  <si>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</si>
  <si>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</si>
  <si>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</si>
  <si>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</si>
  <si>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</si>
  <si>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</si>
  <si>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</si>
  <si>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</si>
  <si>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</si>
  <si>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</si>
  <si>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</si>
  <si>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</si>
  <si>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</si>
  <si>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</si>
  <si>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</si>
  <si>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</si>
  <si>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</si>
  <si>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</si>
  <si>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</si>
  <si>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</si>
  <si>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</si>
  <si>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</si>
  <si>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</si>
  <si>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</si>
  <si>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</si>
  <si>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</si>
  <si>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</si>
  <si>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</si>
  <si>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</si>
  <si>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</si>
  <si>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</si>
  <si>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</si>
  <si>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</si>
  <si>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</si>
  <si>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</si>
  <si>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</si>
  <si>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</si>
  <si>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</si>
  <si>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</si>
  <si>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</si>
  <si>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</si>
  <si>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</si>
  <si>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</si>
  <si>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</si>
  <si>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</si>
  <si>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</si>
  <si>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</si>
  <si>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</si>
  <si>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</si>
  <si>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</si>
  <si>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</si>
  <si>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</si>
  <si>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</si>
  <si>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</si>
  <si>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</si>
  <si>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</si>
  <si>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</si>
  <si>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</si>
  <si>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</si>
  <si>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</si>
  <si>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</si>
  <si>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</si>
  <si>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</si>
  <si>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</si>
  <si>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</si>
  <si>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</si>
  <si>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</si>
  <si>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</si>
  <si>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</si>
  <si>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</si>
  <si>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</si>
  <si>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</si>
  <si>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</si>
  <si>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</si>
  <si>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</si>
  <si>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</si>
  <si>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</si>
  <si>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</si>
  <si>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</si>
  <si>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</si>
  <si>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</si>
  <si>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</si>
  <si>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</si>
  <si>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</si>
  <si>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</si>
  <si>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</si>
  <si>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</si>
  <si>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</si>
  <si>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</si>
  <si>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</si>
  <si>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</si>
  <si>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</si>
  <si>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</si>
  <si>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</si>
  <si>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</si>
  <si>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</si>
  <si>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</si>
  <si>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</si>
  <si>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</si>
  <si>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</si>
  <si>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</si>
  <si>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</si>
  <si>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</si>
  <si>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</si>
  <si>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</si>
  <si>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</si>
  <si>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</si>
  <si>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</si>
  <si>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</si>
  <si>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</si>
  <si>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</si>
  <si>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</si>
  <si>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</si>
  <si>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</si>
  <si>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</si>
  <si>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</si>
  <si>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</si>
  <si>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</si>
  <si>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</si>
  <si>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</si>
  <si>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</si>
  <si>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</si>
  <si>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</si>
  <si>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</si>
  <si>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</si>
  <si>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</si>
  <si>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</si>
  <si>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</si>
  <si>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</si>
  <si>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</si>
  <si>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</si>
  <si>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</si>
  <si>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</si>
  <si>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</si>
  <si>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</si>
  <si>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</si>
  <si>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</si>
  <si>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</si>
  <si>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</si>
  <si>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</si>
  <si>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</si>
  <si>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</si>
  <si>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</si>
  <si>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</si>
  <si>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</si>
  <si>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</si>
  <si>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</si>
  <si>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</si>
  <si>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</si>
  <si>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</si>
  <si>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</si>
  <si>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</si>
  <si>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</si>
  <si>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</si>
  <si>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</si>
  <si>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</si>
  <si>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</si>
  <si>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</si>
  <si>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</si>
  <si>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</si>
  <si>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</si>
  <si>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</si>
  <si>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</si>
  <si>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</si>
  <si>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</si>
  <si>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</si>
  <si>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</si>
  <si>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</si>
  <si>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</si>
  <si>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</si>
  <si>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</si>
  <si>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</si>
  <si>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</si>
  <si>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</si>
  <si>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</si>
  <si>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</si>
  <si>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</si>
  <si>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</si>
  <si>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</si>
  <si>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</si>
  <si>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</si>
  <si>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</si>
  <si>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</si>
  <si>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</si>
  <si>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</si>
  <si>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</si>
  <si>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</si>
  <si>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</si>
  <si>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</si>
  <si>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</si>
  <si>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</si>
  <si>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</si>
  <si>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</si>
  <si>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</si>
  <si>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</si>
  <si>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</si>
  <si>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</si>
  <si>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</si>
  <si>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</si>
  <si>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</si>
  <si>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</si>
  <si>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</si>
  <si>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</si>
  <si>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</si>
  <si>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</si>
  <si>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</si>
  <si>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</si>
  <si>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</si>
  <si>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</si>
  <si>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</si>
  <si>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</si>
  <si>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</si>
  <si>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</si>
  <si>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</si>
  <si>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</si>
  <si>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</si>
  <si>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</si>
  <si>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</si>
  <si>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</si>
  <si>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</si>
  <si>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</si>
  <si>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</si>
  <si>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</si>
  <si>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</si>
  <si>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</si>
  <si>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</si>
  <si>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</si>
  <si>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</si>
  <si>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</si>
  <si>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</si>
  <si>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</si>
  <si>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</si>
  <si>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</si>
  <si>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</si>
  <si>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</si>
  <si>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</si>
  <si>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</si>
  <si>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</si>
  <si>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</si>
  <si>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</si>
  <si>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</si>
  <si>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</si>
  <si>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</si>
  <si>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</si>
  <si>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</si>
  <si>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</si>
  <si>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</si>
  <si>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</si>
  <si>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</si>
  <si>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</si>
  <si>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</si>
  <si>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</si>
  <si>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</si>
  <si>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</si>
  <si>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</si>
  <si>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</si>
  <si>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</si>
  <si>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</si>
  <si>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</si>
  <si>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</si>
  <si>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</si>
  <si>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</si>
  <si>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</si>
  <si>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</si>
  <si>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</si>
  <si>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</si>
  <si>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</si>
  <si>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</si>
  <si>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</si>
  <si>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</si>
  <si>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</si>
  <si>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</si>
  <si>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</si>
  <si>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</si>
  <si>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</si>
  <si>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</si>
  <si>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</si>
  <si>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</si>
  <si>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</si>
  <si>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</si>
  <si>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</si>
  <si>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</si>
  <si>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</si>
  <si>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</si>
  <si>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</si>
  <si>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</si>
  <si>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</si>
  <si>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</si>
  <si>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</si>
  <si>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</si>
  <si>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</si>
  <si>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</si>
  <si>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</si>
  <si>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</si>
  <si>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</si>
  <si>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</si>
  <si>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</si>
  <si>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</si>
  <si>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</si>
  <si>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</si>
  <si>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</si>
  <si>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</si>
  <si>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</si>
  <si>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</si>
  <si>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</si>
  <si>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</si>
  <si>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</si>
  <si>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</si>
  <si>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</si>
  <si>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</si>
  <si>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</si>
  <si>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</si>
  <si>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</si>
  <si>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</si>
  <si>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</si>
  <si>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</si>
  <si>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</si>
  <si>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</si>
  <si>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</si>
  <si>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</si>
  <si>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</si>
  <si>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</si>
  <si>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</si>
  <si>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</si>
  <si>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</si>
  <si>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</si>
  <si>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</si>
  <si>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</si>
  <si>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</si>
  <si>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</si>
  <si>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</si>
  <si>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</si>
  <si>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</si>
  <si>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</si>
  <si>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</si>
  <si>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</si>
  <si>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</si>
  <si>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</si>
  <si>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</si>
  <si>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</si>
  <si>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</si>
  <si>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</si>
  <si>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</si>
  <si>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</si>
  <si>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</si>
  <si>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</si>
  <si>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</si>
  <si>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</si>
  <si>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</si>
  <si>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</si>
  <si>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</si>
  <si>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</si>
  <si>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</si>
  <si>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</si>
  <si>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</si>
  <si>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</si>
  <si>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</si>
  <si>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</si>
  <si>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</si>
  <si>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</si>
  <si>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</si>
  <si>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</si>
  <si>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</si>
  <si>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</si>
  <si>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</si>
  <si>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</si>
  <si>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</si>
  <si>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</si>
  <si>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</si>
  <si>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</si>
  <si>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</si>
  <si>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</si>
  <si>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</si>
  <si>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</si>
  <si>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</si>
  <si>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</si>
  <si>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</si>
  <si>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</si>
  <si>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</si>
  <si>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</si>
  <si>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</si>
  <si>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</si>
  <si>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</si>
  <si>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</si>
  <si>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</si>
  <si>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</si>
  <si>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</si>
  <si>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</si>
  <si>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</si>
  <si>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</si>
  <si>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</si>
  <si>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</si>
  <si>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</si>
  <si>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</si>
  <si>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</si>
  <si>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</si>
  <si>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</si>
  <si>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</si>
  <si>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</si>
  <si>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</si>
  <si>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</si>
  <si>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</si>
  <si>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</si>
  <si>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</si>
  <si>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</si>
  <si>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</si>
  <si>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</si>
  <si>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</si>
  <si>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</si>
  <si>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</si>
  <si>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</si>
  <si>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</si>
  <si>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</si>
  <si>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</si>
  <si>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</si>
  <si>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</si>
  <si>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</si>
  <si>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</si>
  <si>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Salamanca, Guanajuato.</t>
  </si>
  <si>
    <t>Correspondiente del 1 de Enero al 31 de Diciembre de 2023</t>
  </si>
  <si>
    <t>3.6</t>
  </si>
  <si>
    <t>3.7</t>
  </si>
  <si>
    <t>Demandas Judiciales en Proceso de Resolución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</si>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</sst>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FD88DA04-E734-428F-ABCE-E83C43CD7F75}"/>
    <cellStyle name="Millares 2 3" xfId="16" xr:uid="{00000000-0005-0000-0000-000004000000}"/>
    <cellStyle name="Millares 2 3 2" xfId="22" xr:uid="{E9C6BCE2-9430-4689-9004-8D301706CD5D}"/>
    <cellStyle name="Millares 2 4" xfId="20" xr:uid="{429E7181-9806-43A5-A7F2-2347BE81B1BA}"/>
    <cellStyle name="Millares 3" xfId="19" xr:uid="{00000000-0005-0000-0000-000005000000}"/>
    <cellStyle name="Millares 3 2" xfId="25" xr:uid="{FCC2A666-44C4-4801-BC09-BED5C3FB7B7E}"/>
    <cellStyle name="Millares 4" xfId="17" xr:uid="{00000000-0005-0000-0000-000006000000}"/>
    <cellStyle name="Millares 4 2" xfId="23" xr:uid="{C0BFD330-B768-4D4A-B7F3-2F8BAED20C93}"/>
    <cellStyle name="Millares 5" xfId="24" xr:uid="{9F5B9761-3BB0-4976-BE42-510835ED9EBD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50</xdr:row>
      <xdr:rowOff>76200</xdr:rowOff>
    </xdr:from>
    <xdr:to>
      <xdr:col>4</xdr:col>
      <xdr:colOff>393700</xdr:colOff>
      <xdr:row>55</xdr:row>
      <xdr:rowOff>140758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49F9E7-64FE-471B-A5EF-B4506A07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658100"/>
          <a:ext cx="7146925" cy="778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F9" sqref="F9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658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659</v>
      </c>
      <c r="B3" s="152"/>
      <c r="C3" s="17"/>
      <c r="D3" s="14" t="s">
        <v>601</v>
      </c>
      <c r="E3" s="15" t="s">
        <v>663</v>
      </c>
    </row>
    <row r="4" spans="1:5" ht="18.95" customHeight="1" x14ac:dyDescent="0.2">
      <c r="A4" s="152" t="s">
        <v>619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620</v>
      </c>
    </row>
    <row r="41" spans="1:2" ht="12" thickBot="1" x14ac:dyDescent="0.25">
      <c r="A41" s="11"/>
      <c r="B41" s="12"/>
    </row>
    <row r="44" spans="1:2" x14ac:dyDescent="0.2">
      <c r="B44" s="4" t="s">
        <v>621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4, Cuenta Pública"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activeCell="I151" sqref="A1:I15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658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659</v>
      </c>
      <c r="B3" s="155"/>
      <c r="C3" s="155"/>
      <c r="D3" s="155"/>
      <c r="E3" s="155"/>
      <c r="F3" s="155"/>
      <c r="G3" s="14" t="s">
        <v>604</v>
      </c>
      <c r="H3" s="25" t="s">
        <v>663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309646.55</v>
      </c>
      <c r="D15" s="24">
        <v>309942.55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172630.19</v>
      </c>
      <c r="D20" s="24">
        <v>172630.19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17717.59</v>
      </c>
      <c r="D21" s="24">
        <v>17717.59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25247.72</v>
      </c>
      <c r="D23" s="24">
        <v>25247.72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20880</v>
      </c>
      <c r="D25" s="24">
        <v>20880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25257.32</v>
      </c>
    </row>
    <row r="42" spans="1:8" x14ac:dyDescent="0.2">
      <c r="A42" s="22">
        <v>1151</v>
      </c>
      <c r="B42" s="20" t="s">
        <v>222</v>
      </c>
      <c r="C42" s="24">
        <v>25257.32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11604820.76</v>
      </c>
      <c r="D62" s="24">
        <f t="shared" ref="D62:E62" si="0">SUM(D63:D70)</f>
        <v>802793.18</v>
      </c>
      <c r="E62" s="24">
        <f t="shared" si="0"/>
        <v>6725488.7000000002</v>
      </c>
    </row>
    <row r="63" spans="1:9" x14ac:dyDescent="0.2">
      <c r="A63" s="22">
        <v>1241</v>
      </c>
      <c r="B63" s="20" t="s">
        <v>236</v>
      </c>
      <c r="C63" s="24">
        <v>5244200.5199999996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742850.12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147886.60999999999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4964191.74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802793.18</v>
      </c>
      <c r="E67" s="24">
        <v>6725488.7000000002</v>
      </c>
    </row>
    <row r="68" spans="1:9" x14ac:dyDescent="0.2">
      <c r="A68" s="22">
        <v>1246</v>
      </c>
      <c r="B68" s="20" t="s">
        <v>241</v>
      </c>
      <c r="C68" s="24">
        <v>478546.77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166706.79999999999</v>
      </c>
      <c r="D74" s="24">
        <f>SUM(D75:D79)</f>
        <v>11600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141212</v>
      </c>
      <c r="D78" s="24">
        <v>11600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622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3245464.7300000004</v>
      </c>
      <c r="D110" s="24">
        <f>SUM(D111:D119)</f>
        <v>3245464.7300000004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20726.310000000001</v>
      </c>
      <c r="D111" s="24">
        <f>C111</f>
        <v>20726.310000000001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1134598.21</v>
      </c>
      <c r="D112" s="24">
        <f t="shared" ref="D112:D119" si="1">C112</f>
        <v>1134598.21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802969.1</v>
      </c>
      <c r="D117" s="24">
        <f t="shared" si="1"/>
        <v>802969.1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1287171.1100000001</v>
      </c>
      <c r="D119" s="24">
        <f t="shared" si="1"/>
        <v>1287171.1100000001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topLeftCell="A192" zoomScaleNormal="100" workbookViewId="0">
      <selection sqref="A1:E21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658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659</v>
      </c>
      <c r="B3" s="153"/>
      <c r="C3" s="153"/>
      <c r="D3" s="14" t="s">
        <v>604</v>
      </c>
      <c r="E3" s="25" t="s">
        <v>663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4237193.24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406313.82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406313.82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3830879.42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3830879.42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54608216.299999997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54608216.299999997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54608216.299999997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2216402.17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2216402.17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2216402.17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56205543.189999998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51383130.689999998</v>
      </c>
      <c r="D99" s="53">
        <f>C99/$C$98</f>
        <v>0.91420041109294015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43246664.420000002</v>
      </c>
      <c r="D100" s="53">
        <f t="shared" ref="D100:D163" si="0">C100/$C$98</f>
        <v>0.76943770961890434</v>
      </c>
      <c r="E100" s="49"/>
    </row>
    <row r="101" spans="1:5" x14ac:dyDescent="0.2">
      <c r="A101" s="51">
        <v>5111</v>
      </c>
      <c r="B101" s="49" t="s">
        <v>360</v>
      </c>
      <c r="C101" s="52">
        <v>26954637.989999998</v>
      </c>
      <c r="D101" s="53">
        <f t="shared" si="0"/>
        <v>0.47957259124569274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4106930.5</v>
      </c>
      <c r="D103" s="53">
        <f t="shared" si="0"/>
        <v>7.3069848041797753E-2</v>
      </c>
      <c r="E103" s="49"/>
    </row>
    <row r="104" spans="1:5" x14ac:dyDescent="0.2">
      <c r="A104" s="51">
        <v>5114</v>
      </c>
      <c r="B104" s="49" t="s">
        <v>363</v>
      </c>
      <c r="C104" s="52">
        <v>7334745.6600000001</v>
      </c>
      <c r="D104" s="53">
        <f t="shared" si="0"/>
        <v>0.1304986171062392</v>
      </c>
      <c r="E104" s="49"/>
    </row>
    <row r="105" spans="1:5" x14ac:dyDescent="0.2">
      <c r="A105" s="51">
        <v>5115</v>
      </c>
      <c r="B105" s="49" t="s">
        <v>364</v>
      </c>
      <c r="C105" s="52">
        <v>3510517.27</v>
      </c>
      <c r="D105" s="53">
        <f t="shared" si="0"/>
        <v>6.2458559614536127E-2</v>
      </c>
      <c r="E105" s="49"/>
    </row>
    <row r="106" spans="1:5" x14ac:dyDescent="0.2">
      <c r="A106" s="51">
        <v>5116</v>
      </c>
      <c r="B106" s="49" t="s">
        <v>365</v>
      </c>
      <c r="C106" s="52">
        <v>1339833</v>
      </c>
      <c r="D106" s="53">
        <f t="shared" si="0"/>
        <v>2.3838093610638409E-2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3685559.93</v>
      </c>
      <c r="D107" s="53">
        <f t="shared" si="0"/>
        <v>6.5572890516174737E-2</v>
      </c>
      <c r="E107" s="49"/>
    </row>
    <row r="108" spans="1:5" x14ac:dyDescent="0.2">
      <c r="A108" s="51">
        <v>5121</v>
      </c>
      <c r="B108" s="49" t="s">
        <v>367</v>
      </c>
      <c r="C108" s="52">
        <v>898648.27</v>
      </c>
      <c r="D108" s="53">
        <f t="shared" si="0"/>
        <v>1.5988605731683172E-2</v>
      </c>
      <c r="E108" s="49"/>
    </row>
    <row r="109" spans="1:5" x14ac:dyDescent="0.2">
      <c r="A109" s="51">
        <v>5122</v>
      </c>
      <c r="B109" s="49" t="s">
        <v>368</v>
      </c>
      <c r="C109" s="52">
        <v>742957.33</v>
      </c>
      <c r="D109" s="53">
        <f t="shared" si="0"/>
        <v>1.3218577525146769E-2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497581.37</v>
      </c>
      <c r="D111" s="53">
        <f t="shared" si="0"/>
        <v>8.8528878427159997E-3</v>
      </c>
      <c r="E111" s="49"/>
    </row>
    <row r="112" spans="1:5" x14ac:dyDescent="0.2">
      <c r="A112" s="51">
        <v>5125</v>
      </c>
      <c r="B112" s="49" t="s">
        <v>371</v>
      </c>
      <c r="C112" s="52">
        <v>243566.18</v>
      </c>
      <c r="D112" s="53">
        <f t="shared" si="0"/>
        <v>4.3334903672514443E-3</v>
      </c>
      <c r="E112" s="49"/>
    </row>
    <row r="113" spans="1:5" x14ac:dyDescent="0.2">
      <c r="A113" s="51">
        <v>5126</v>
      </c>
      <c r="B113" s="49" t="s">
        <v>372</v>
      </c>
      <c r="C113" s="52">
        <v>819581.34</v>
      </c>
      <c r="D113" s="53">
        <f t="shared" si="0"/>
        <v>1.4581859608214206E-2</v>
      </c>
      <c r="E113" s="49"/>
    </row>
    <row r="114" spans="1:5" x14ac:dyDescent="0.2">
      <c r="A114" s="51">
        <v>5127</v>
      </c>
      <c r="B114" s="49" t="s">
        <v>373</v>
      </c>
      <c r="C114" s="52">
        <v>340558.67</v>
      </c>
      <c r="D114" s="53">
        <f t="shared" si="0"/>
        <v>6.0591651760887469E-3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142666.76999999999</v>
      </c>
      <c r="D116" s="53">
        <f t="shared" si="0"/>
        <v>2.5383042650743929E-3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4450906.34</v>
      </c>
      <c r="D117" s="53">
        <f t="shared" si="0"/>
        <v>7.9189810957861151E-2</v>
      </c>
      <c r="E117" s="49"/>
    </row>
    <row r="118" spans="1:5" x14ac:dyDescent="0.2">
      <c r="A118" s="51">
        <v>5131</v>
      </c>
      <c r="B118" s="49" t="s">
        <v>377</v>
      </c>
      <c r="C118" s="52">
        <v>561216.19999999995</v>
      </c>
      <c r="D118" s="53">
        <f t="shared" si="0"/>
        <v>9.9850685207833849E-3</v>
      </c>
      <c r="E118" s="49"/>
    </row>
    <row r="119" spans="1:5" x14ac:dyDescent="0.2">
      <c r="A119" s="51">
        <v>5132</v>
      </c>
      <c r="B119" s="49" t="s">
        <v>378</v>
      </c>
      <c r="C119" s="52">
        <v>128181.85</v>
      </c>
      <c r="D119" s="53">
        <f t="shared" si="0"/>
        <v>2.2805908941523389E-3</v>
      </c>
      <c r="E119" s="49"/>
    </row>
    <row r="120" spans="1:5" x14ac:dyDescent="0.2">
      <c r="A120" s="51">
        <v>5133</v>
      </c>
      <c r="B120" s="49" t="s">
        <v>379</v>
      </c>
      <c r="C120" s="52">
        <v>204571.03</v>
      </c>
      <c r="D120" s="53">
        <f t="shared" si="0"/>
        <v>3.6396949195643918E-3</v>
      </c>
      <c r="E120" s="49"/>
    </row>
    <row r="121" spans="1:5" x14ac:dyDescent="0.2">
      <c r="A121" s="51">
        <v>5134</v>
      </c>
      <c r="B121" s="49" t="s">
        <v>380</v>
      </c>
      <c r="C121" s="52">
        <v>255633.24</v>
      </c>
      <c r="D121" s="53">
        <f t="shared" si="0"/>
        <v>4.5481855612683033E-3</v>
      </c>
      <c r="E121" s="49"/>
    </row>
    <row r="122" spans="1:5" x14ac:dyDescent="0.2">
      <c r="A122" s="51">
        <v>5135</v>
      </c>
      <c r="B122" s="49" t="s">
        <v>381</v>
      </c>
      <c r="C122" s="52">
        <v>765955.8</v>
      </c>
      <c r="D122" s="53">
        <f t="shared" si="0"/>
        <v>1.3627762610721957E-2</v>
      </c>
      <c r="E122" s="49"/>
    </row>
    <row r="123" spans="1:5" x14ac:dyDescent="0.2">
      <c r="A123" s="51">
        <v>5136</v>
      </c>
      <c r="B123" s="49" t="s">
        <v>382</v>
      </c>
      <c r="C123" s="52">
        <v>2747.8</v>
      </c>
      <c r="D123" s="53">
        <f t="shared" si="0"/>
        <v>4.8888416409591511E-5</v>
      </c>
      <c r="E123" s="49"/>
    </row>
    <row r="124" spans="1:5" x14ac:dyDescent="0.2">
      <c r="A124" s="51">
        <v>5137</v>
      </c>
      <c r="B124" s="49" t="s">
        <v>383</v>
      </c>
      <c r="C124" s="52">
        <v>9214.57</v>
      </c>
      <c r="D124" s="53">
        <f t="shared" si="0"/>
        <v>1.6394414993643264E-4</v>
      </c>
      <c r="E124" s="49"/>
    </row>
    <row r="125" spans="1:5" x14ac:dyDescent="0.2">
      <c r="A125" s="51">
        <v>5138</v>
      </c>
      <c r="B125" s="49" t="s">
        <v>384</v>
      </c>
      <c r="C125" s="52">
        <v>1450758.81</v>
      </c>
      <c r="D125" s="53">
        <f t="shared" si="0"/>
        <v>2.5811667811763393E-2</v>
      </c>
      <c r="E125" s="49"/>
    </row>
    <row r="126" spans="1:5" x14ac:dyDescent="0.2">
      <c r="A126" s="51">
        <v>5139</v>
      </c>
      <c r="B126" s="49" t="s">
        <v>385</v>
      </c>
      <c r="C126" s="52">
        <v>1072627.04</v>
      </c>
      <c r="D126" s="53">
        <f t="shared" si="0"/>
        <v>1.9084008073261362E-2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4005898.84</v>
      </c>
      <c r="D127" s="53">
        <f t="shared" si="0"/>
        <v>7.1272308968854933E-2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4005898.84</v>
      </c>
      <c r="D137" s="53">
        <f t="shared" si="0"/>
        <v>7.1272308968854933E-2</v>
      </c>
      <c r="E137" s="49"/>
    </row>
    <row r="138" spans="1:5" x14ac:dyDescent="0.2">
      <c r="A138" s="51">
        <v>5241</v>
      </c>
      <c r="B138" s="49" t="s">
        <v>395</v>
      </c>
      <c r="C138" s="52">
        <v>4005898.84</v>
      </c>
      <c r="D138" s="53">
        <f t="shared" si="0"/>
        <v>7.1272308968854933E-2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816513.66</v>
      </c>
      <c r="D185" s="53">
        <f t="shared" si="1"/>
        <v>1.4527279938204971E-2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816513.66</v>
      </c>
      <c r="D186" s="53">
        <f t="shared" si="1"/>
        <v>1.4527279938204971E-2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802793.18</v>
      </c>
      <c r="D191" s="53">
        <f t="shared" si="1"/>
        <v>1.4283167361023419E-2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13720.48</v>
      </c>
      <c r="D193" s="53">
        <f t="shared" si="1"/>
        <v>2.4411257718155325E-4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4" workbookViewId="0">
      <selection sqref="A1:E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658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659</v>
      </c>
      <c r="B3" s="156"/>
      <c r="C3" s="156"/>
      <c r="D3" s="27" t="s">
        <v>604</v>
      </c>
      <c r="E3" s="25" t="s">
        <v>663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4856268.5199999996</v>
      </c>
    </row>
    <row r="15" spans="1:5" x14ac:dyDescent="0.2">
      <c r="A15" s="33">
        <v>3220</v>
      </c>
      <c r="B15" s="29" t="s">
        <v>468</v>
      </c>
      <c r="C15" s="34">
        <v>8669169.75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4"/>
  <sheetViews>
    <sheetView topLeftCell="A96" workbookViewId="0">
      <selection sqref="A1:E12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658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659</v>
      </c>
      <c r="B3" s="156"/>
      <c r="C3" s="156"/>
      <c r="D3" s="27" t="s">
        <v>604</v>
      </c>
      <c r="E3" s="25" t="s">
        <v>663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645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11085858.32</v>
      </c>
      <c r="D9" s="34">
        <v>6836411.7800000003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623</v>
      </c>
      <c r="C15" s="123">
        <f>SUM(C8:C14)</f>
        <v>11085858.32</v>
      </c>
      <c r="D15" s="123">
        <f>SUM(D8:D14)</f>
        <v>6836411.7800000003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645</v>
      </c>
      <c r="C19" s="131" t="s">
        <v>644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2875342.8200000003</v>
      </c>
      <c r="D28" s="123">
        <f>SUM(D29:D36)</f>
        <v>1778842.82</v>
      </c>
    </row>
    <row r="29" spans="1:4" x14ac:dyDescent="0.2">
      <c r="A29" s="33">
        <v>1241</v>
      </c>
      <c r="B29" s="29" t="s">
        <v>236</v>
      </c>
      <c r="C29" s="34">
        <v>830851.91</v>
      </c>
      <c r="D29" s="34">
        <v>830851.91</v>
      </c>
    </row>
    <row r="30" spans="1:4" x14ac:dyDescent="0.2">
      <c r="A30" s="33">
        <v>1242</v>
      </c>
      <c r="B30" s="29" t="s">
        <v>237</v>
      </c>
      <c r="C30" s="34">
        <v>90759.91</v>
      </c>
      <c r="D30" s="34">
        <v>90759.91</v>
      </c>
    </row>
    <row r="31" spans="1:4" x14ac:dyDescent="0.2">
      <c r="A31" s="33">
        <v>1243</v>
      </c>
      <c r="B31" s="29" t="s">
        <v>238</v>
      </c>
      <c r="C31" s="34">
        <v>14600</v>
      </c>
      <c r="D31" s="34">
        <v>14600</v>
      </c>
    </row>
    <row r="32" spans="1:4" x14ac:dyDescent="0.2">
      <c r="A32" s="33">
        <v>1244</v>
      </c>
      <c r="B32" s="29" t="s">
        <v>239</v>
      </c>
      <c r="C32" s="34">
        <v>1763892</v>
      </c>
      <c r="D32" s="34">
        <v>667392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175239</v>
      </c>
      <c r="D34" s="34">
        <v>175239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624</v>
      </c>
      <c r="C43" s="123">
        <f>C20+C28+C37</f>
        <v>2875342.8200000003</v>
      </c>
      <c r="D43" s="123">
        <f>D20+D28+D37</f>
        <v>1778842.82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645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625</v>
      </c>
      <c r="C47" s="123">
        <v>4856268.5199999996</v>
      </c>
      <c r="D47" s="123">
        <v>0</v>
      </c>
    </row>
    <row r="48" spans="1:5" x14ac:dyDescent="0.2">
      <c r="A48" s="33"/>
      <c r="B48" s="124" t="s">
        <v>613</v>
      </c>
      <c r="C48" s="123">
        <f>C51+C63+C91+C94+C49</f>
        <v>1947632.6800000002</v>
      </c>
      <c r="D48" s="123">
        <f>D51+D63+D91+D94+D49</f>
        <v>804112.17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646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614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615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616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617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617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618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816513.66</v>
      </c>
      <c r="D63" s="123">
        <f>D64+D73+D76+D82</f>
        <v>804112.17</v>
      </c>
    </row>
    <row r="64" spans="1:4" x14ac:dyDescent="0.2">
      <c r="A64" s="33">
        <v>5510</v>
      </c>
      <c r="B64" s="29" t="s">
        <v>438</v>
      </c>
      <c r="C64" s="34">
        <f>SUM(C65:C72)</f>
        <v>816513.66</v>
      </c>
      <c r="D64" s="34">
        <f>SUM(D65:D72)</f>
        <v>804112.17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802793.18</v>
      </c>
      <c r="D69" s="34">
        <v>788710.89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13720.48</v>
      </c>
      <c r="D71" s="34">
        <v>15401.28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626</v>
      </c>
      <c r="C94" s="123">
        <f>SUM(C95:C99)</f>
        <v>1131119.02</v>
      </c>
      <c r="D94" s="123">
        <f>SUM(D95:D99)</f>
        <v>0</v>
      </c>
    </row>
    <row r="95" spans="1:4" x14ac:dyDescent="0.2">
      <c r="A95" s="33">
        <v>2111</v>
      </c>
      <c r="B95" s="29" t="s">
        <v>627</v>
      </c>
      <c r="C95" s="34">
        <v>930320.98</v>
      </c>
      <c r="D95" s="34">
        <v>0</v>
      </c>
    </row>
    <row r="96" spans="1:4" x14ac:dyDescent="0.2">
      <c r="A96" s="33">
        <v>2112</v>
      </c>
      <c r="B96" s="29" t="s">
        <v>628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629</v>
      </c>
      <c r="C97" s="34">
        <v>198798</v>
      </c>
      <c r="D97" s="34">
        <v>0</v>
      </c>
    </row>
    <row r="98" spans="1:4" x14ac:dyDescent="0.2">
      <c r="A98" s="33">
        <v>2115</v>
      </c>
      <c r="B98" s="29" t="s">
        <v>630</v>
      </c>
      <c r="C98" s="34">
        <v>2000.04</v>
      </c>
      <c r="D98" s="34">
        <v>0</v>
      </c>
    </row>
    <row r="99" spans="1:4" x14ac:dyDescent="0.2">
      <c r="A99" s="33">
        <v>2114</v>
      </c>
      <c r="B99" s="29" t="s">
        <v>631</v>
      </c>
      <c r="C99" s="34">
        <v>0</v>
      </c>
      <c r="D99" s="34">
        <v>0</v>
      </c>
    </row>
    <row r="100" spans="1:4" x14ac:dyDescent="0.2">
      <c r="A100" s="33"/>
      <c r="B100" s="124" t="s">
        <v>632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647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648</v>
      </c>
      <c r="C102" s="149">
        <v>0</v>
      </c>
      <c r="D102" s="149">
        <v>0</v>
      </c>
    </row>
    <row r="103" spans="1:4" x14ac:dyDescent="0.2">
      <c r="A103" s="143"/>
      <c r="B103" s="148" t="s">
        <v>649</v>
      </c>
      <c r="C103" s="149">
        <v>0</v>
      </c>
      <c r="D103" s="149">
        <v>0</v>
      </c>
    </row>
    <row r="104" spans="1:4" x14ac:dyDescent="0.2">
      <c r="A104" s="143"/>
      <c r="B104" s="148" t="s">
        <v>650</v>
      </c>
      <c r="C104" s="149">
        <v>0</v>
      </c>
      <c r="D104" s="149">
        <v>0</v>
      </c>
    </row>
    <row r="105" spans="1:4" x14ac:dyDescent="0.2">
      <c r="A105" s="143"/>
      <c r="B105" s="148" t="s">
        <v>651</v>
      </c>
      <c r="C105" s="149">
        <v>0</v>
      </c>
      <c r="D105" s="149">
        <v>0</v>
      </c>
    </row>
    <row r="106" spans="1:4" x14ac:dyDescent="0.2">
      <c r="A106" s="143"/>
      <c r="B106" s="150" t="s">
        <v>652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653</v>
      </c>
      <c r="C108" s="149">
        <v>0</v>
      </c>
      <c r="D108" s="149">
        <v>0</v>
      </c>
    </row>
    <row r="109" spans="1:4" x14ac:dyDescent="0.2">
      <c r="A109" s="143"/>
      <c r="B109" s="150" t="s">
        <v>654</v>
      </c>
      <c r="C109" s="142">
        <f>+C110+C112</f>
        <v>2216402.17</v>
      </c>
      <c r="D109" s="142">
        <f>+D110+D112</f>
        <v>0</v>
      </c>
    </row>
    <row r="110" spans="1:4" x14ac:dyDescent="0.2">
      <c r="A110" s="140">
        <v>4300</v>
      </c>
      <c r="B110" s="146" t="s">
        <v>655</v>
      </c>
      <c r="C110" s="147">
        <f>+C111</f>
        <v>2216402.17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2216402.17</v>
      </c>
      <c r="D111" s="149">
        <v>0</v>
      </c>
    </row>
    <row r="112" spans="1:4" x14ac:dyDescent="0.2">
      <c r="A112" s="41">
        <v>1120</v>
      </c>
      <c r="B112" s="127" t="s">
        <v>633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634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635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636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637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638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639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640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641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642</v>
      </c>
      <c r="C121" s="34">
        <v>0</v>
      </c>
      <c r="D121" s="34">
        <v>0</v>
      </c>
    </row>
    <row r="122" spans="1:4" x14ac:dyDescent="0.2">
      <c r="A122" s="33"/>
      <c r="B122" s="130" t="s">
        <v>643</v>
      </c>
      <c r="C122" s="123">
        <f>C47+C48+C100-C106-C109</f>
        <v>4587499.0299999993</v>
      </c>
      <c r="D122" s="123">
        <f>D47+D48+D100-D106-D109</f>
        <v>804112.17</v>
      </c>
    </row>
    <row r="124" spans="1:4" x14ac:dyDescent="0.2">
      <c r="A124" s="38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72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A22" sqref="A1:E2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658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659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61061811.710000001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656</v>
      </c>
      <c r="B20" s="69"/>
      <c r="C20" s="132">
        <f>C5+C7-C15</f>
        <v>61061811.710000001</v>
      </c>
    </row>
    <row r="22" spans="1:3" x14ac:dyDescent="0.2">
      <c r="A22" s="38" t="s">
        <v>621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9"/>
  <sheetViews>
    <sheetView showGridLines="0" topLeftCell="A10" workbookViewId="0">
      <selection activeCell="A39" sqref="A1:E39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658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659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58264372.350000001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2875342.8200000003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830851.91</v>
      </c>
    </row>
    <row r="11" spans="1:3" x14ac:dyDescent="0.2">
      <c r="A11" s="85">
        <v>2.4</v>
      </c>
      <c r="B11" s="72" t="s">
        <v>237</v>
      </c>
      <c r="C11" s="137">
        <v>90759.91</v>
      </c>
    </row>
    <row r="12" spans="1:3" x14ac:dyDescent="0.2">
      <c r="A12" s="85">
        <v>2.5</v>
      </c>
      <c r="B12" s="72" t="s">
        <v>238</v>
      </c>
      <c r="C12" s="137">
        <v>14600</v>
      </c>
    </row>
    <row r="13" spans="1:3" x14ac:dyDescent="0.2">
      <c r="A13" s="85">
        <v>2.6</v>
      </c>
      <c r="B13" s="72" t="s">
        <v>239</v>
      </c>
      <c r="C13" s="137">
        <v>1763892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175239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816513.66</v>
      </c>
    </row>
    <row r="31" spans="1:3" x14ac:dyDescent="0.2">
      <c r="A31" s="85" t="s">
        <v>555</v>
      </c>
      <c r="B31" s="72" t="s">
        <v>438</v>
      </c>
      <c r="C31" s="137">
        <v>816513.66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660</v>
      </c>
      <c r="B34" s="72" t="s">
        <v>454</v>
      </c>
      <c r="C34" s="137">
        <v>0</v>
      </c>
    </row>
    <row r="35" spans="1:3" x14ac:dyDescent="0.2">
      <c r="A35" s="85" t="s">
        <v>661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657</v>
      </c>
      <c r="B37" s="54"/>
      <c r="C37" s="132">
        <f>C5-C7+C30</f>
        <v>56205543.189999998</v>
      </c>
    </row>
    <row r="39" spans="1:3" x14ac:dyDescent="0.2">
      <c r="A39" s="38" t="s">
        <v>621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opLeftCell="A23" workbookViewId="0">
      <selection activeCell="J1" sqref="A1:J49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658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598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659</v>
      </c>
      <c r="B3" s="174"/>
      <c r="C3" s="174"/>
      <c r="D3" s="174"/>
      <c r="E3" s="174"/>
      <c r="F3" s="174"/>
      <c r="G3" s="27" t="s">
        <v>604</v>
      </c>
      <c r="H3" s="28" t="s">
        <v>663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662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61061811.710000001</v>
      </c>
      <c r="E36" s="34">
        <v>-61061811.710000001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67205705.549999997</v>
      </c>
      <c r="E37" s="34">
        <v>-67205705.549999997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6143893.8399999999</v>
      </c>
      <c r="E38" s="34">
        <v>-6143893.8399999999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-40587</v>
      </c>
      <c r="E39" s="34">
        <v>40587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22648399.469999999</v>
      </c>
      <c r="E40" s="34">
        <v>-22648399.469999999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59466555.659999996</v>
      </c>
      <c r="E41" s="34">
        <v>-59466555.659999996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71963141.010000005</v>
      </c>
      <c r="E42" s="34">
        <v>-71963141.010000005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9473730.5500000007</v>
      </c>
      <c r="E43" s="34">
        <v>-9473730.5500000007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60916229.350000001</v>
      </c>
      <c r="E44" s="34">
        <v>-60916229.350000001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96455214.629999995</v>
      </c>
      <c r="E45" s="34">
        <v>-96455214.629999995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29157307.629999999</v>
      </c>
      <c r="E46" s="34">
        <v>-29157307.629999999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26933040.350000001</v>
      </c>
      <c r="E47" s="34">
        <v>-26933040.350000001</v>
      </c>
      <c r="F47" s="34">
        <f t="shared" si="0"/>
        <v>0</v>
      </c>
    </row>
    <row r="49" spans="2:2" x14ac:dyDescent="0.2">
      <c r="B49" s="29" t="s">
        <v>621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2024-02-07T16:13:21Z</cp:lastPrinted>
  <dcterms:created xsi:type="dcterms:W3CDTF">2012-12-11T20:36:24Z</dcterms:created>
  <dcterms:modified xsi:type="dcterms:W3CDTF">2024-02-07T16:15:35Z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